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2【法非適用】特定環境保全公共下水道事業\"/>
    </mc:Choice>
  </mc:AlternateContent>
  <xr:revisionPtr revIDLastSave="0" documentId="13_ncr:1_{4558FA33-1928-40FE-BC2A-EFE0EFD178D9}" xr6:coauthVersionLast="45" xr6:coauthVersionMax="45" xr10:uidLastSave="{00000000-0000-0000-0000-000000000000}"/>
  <workbookProtection workbookAlgorithmName="SHA-512" workbookHashValue="u9Wpa79BFtE1c3fT+L1v84PqplG+WaDHBS8CjUpMaX0n2iY6/F6TGB55rbg0syyDrcmWYm/R0yQC7XSckcYWLw==" workbookSaltValue="ljYUrEzavYFyR/7PLsmXQ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G6" i="5" l="1"/>
  <c r="BF6" i="5"/>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L10" i="4"/>
  <c r="I10" i="4"/>
  <c r="AL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<sst xmlns="http://schemas.openxmlformats.org/spreadsheetml/2006/main" count="228" uniqueCount="113">
  <si>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</si>
  <si>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</si>
  <si>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</si>
  <si>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</si>
  <si>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</si>
  <si>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</si>
  <si>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</si>
  <si>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</si>
  <si>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</si>
  <si>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</si>
  <si>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</si>
  <si>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</si>
  <si>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</si>
  <si>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</si>
  <si>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</si>
  <si>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</si>
  <si>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</si>
  <si>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</si>
  <si>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</si>
  <si>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</si>
  <si>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</si>
  <si>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</si>
  <si>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</si>
  <si>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</si>
  <si>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</si>
  <si>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</si>
  <si>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</si>
  <si>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</si>
  <si>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</si>
  <si>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</si>
  <si>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</si>
  <si>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</si>
  <si>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</si>
  <si>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</si>
  <si>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</si>
  <si>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</si>
  <si>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</si>
  <si>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</si>
  <si>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</si>
  <si>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</si>
  <si>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</si>
  <si>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</si>
  <si>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</si>
  <si>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</si>
  <si>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</si>
  <si>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</si>
  <si>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</si>
  <si>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</si>
  <si>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</si>
  <si>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</si>
  <si>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</si>
  <si>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</si>
  <si>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</si>
  <si>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</si>
  <si>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</si>
  <si>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</si>
  <si>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</si>
  <si>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</si>
  <si>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</si>
  <si>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</si>
  <si>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</si>
  <si>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</si>
  <si>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</si>
  <si>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</si>
  <si>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</si>
  <si>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</si>
  <si>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</si>
  <si>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</si>
  <si>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</si>
  <si>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</si>
  <si>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</si>
  <si>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</si>
  <si>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</si>
  <si>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</si>
  <si>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</si>
  <si>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</si>
  <si>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</si>
  <si>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</si>
  <si>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</si>
  <si>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</si>
  <si>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</si>
  <si>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</si>
  <si>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</si>
  <si>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</si>
  <si>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</si>
  <si>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</si>
  <si>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</si>
  <si>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</si>
  <si>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</si>
  <si>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</si>
  <si>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</si>
  <si>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</si>
  <si>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</si>
  <si>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</si>
  <si>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</si>
  <si>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</si>
  <si>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</si>
  <si>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</si>
  <si>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</si>
  <si>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</si>
  <si>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</si>
  <si>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</si>
  <si>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</si>
  <si>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</si>
  <si>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</si>
  <si>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</si>
  <si>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</si>
  <si>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</si>
  <si>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</si>
  <si>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</si>
  <si>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・老朽化の状況については、比較できる指標がないものの、村内における下水道施設は整備後の維持管理は適正に行われている。
・配管の老朽化による故障報告も無いが、今後年度毎の更新も必要になってくると思われ、事業計画等による適正な管理が必要と思われる。また、老朽化に対応するため、限られた財源の中で優先順位をつけた更新計画を検討する必要がある。</t>
  </si>
  <si>
    <t>　水洗化率については高水準で安定して推移しているため評価できる。施設利用率についても、平均値は下回るもののほぼ横ばいで推移しているところで、安定していると評価できる。
　しかし、収益的収支比率や経費回収率によると、収益のほとんどが一般会計繰入金によるものと分析でき、企業債償還や通常の維持管理費についても一般会計繰入金に依存している状況にある。
　老朽化についても、稼働からの経年劣化が進む中、更新の検討も必要であるが、処理区域内の戸数増加も期待できないため、将来的には事業規模・継続を含めて下水道事業の方向性の検討が必要である。
　</t>
    <phoneticPr fontId="4"/>
  </si>
  <si>
    <t>・「①収益的収支比率」に関しては、年度毎にばらつきがあり、100%を下回っているため経営の健全性が確保できているとは言えない状態である。平成26年度においては下水道区域内での水防災工事に起因する、住民の下水道区域外への転居が多く数値が大幅に減少していたが、工事が進み再転居世帯が増加し、着工前の水準に戻りつつあるため推移を注視していきたい。
・「④企業債残高対事業規模比率」に関しては、企業債を一般会計繰入金で償還しており改善する必要がある。
・「⑤経費回収率」は平均値を下回っており、低い水準でほぼ横ばいに推移しているため、収益のほとんどを一般会計繰入金に依存していることが推測される。
・「⑥汚水処理原価」は平均値を上回っており、「⑦施設利用率」においても平均値を下回っていることから、経営の効率性については改善する必要がある。「⑧水洗化率」に関しては、一部地域で未水洗化の箇所が見つかった為100％を割っている。</t>
    <rPh sb="374" eb="375">
      <t>カン</t>
    </rPh>
    <rPh sb="379" eb="381">
      <t>イチブ</t>
    </rPh>
    <rPh sb="381" eb="383">
      <t>チイキ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</si>
</sst>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7E-4A2B-978A-16C3370A371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6B7E-4A2B-978A-16C3370A371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c:v>
                </c:pt>
                <c:pt idx="1">
                  <c:v>28</c:v>
                </c:pt>
                <c:pt idx="2">
                  <c:v>28</c:v>
                </c:pt>
                <c:pt idx="3">
                  <c:v>27.33</c:v>
                </c:pt>
                <c:pt idx="4">
                  <c:v>25.33</c:v>
                </c:pt>
              </c:numCache>
            </c:numRef>
          </c:val>
          <c:extLst>
            <c:ext xmlns:c16="http://schemas.microsoft.com/office/drawing/2014/chart" uri="{C3380CC4-5D6E-409C-BE32-E72D297353CC}">
              <c16:uniqueId val="{00000000-BB98-49F5-AD8B-C179E0DFDA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BB98-49F5-AD8B-C179E0DFDA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94.12</c:v>
                </c:pt>
              </c:numCache>
            </c:numRef>
          </c:val>
          <c:extLst>
            <c:ext xmlns:c16="http://schemas.microsoft.com/office/drawing/2014/chart" uri="{C3380CC4-5D6E-409C-BE32-E72D297353CC}">
              <c16:uniqueId val="{00000000-F1D1-4801-A08E-292BEFC4E0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F1D1-4801-A08E-292BEFC4E0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24.97</c:v>
                </c:pt>
                <c:pt idx="1">
                  <c:v>56.17</c:v>
                </c:pt>
                <c:pt idx="2">
                  <c:v>66.48</c:v>
                </c:pt>
                <c:pt idx="3">
                  <c:v>54.88</c:v>
                </c:pt>
                <c:pt idx="4">
                  <c:v>74.819999999999993</c:v>
                </c:pt>
              </c:numCache>
            </c:numRef>
          </c:val>
          <c:extLst>
            <c:ext xmlns:c16="http://schemas.microsoft.com/office/drawing/2014/chart" uri="{C3380CC4-5D6E-409C-BE32-E72D297353CC}">
              <c16:uniqueId val="{00000000-7CCE-4C99-A482-068CE4895F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E-4C99-A482-068CE4895F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7C-49F1-864B-8EF7FF312C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7C-49F1-864B-8EF7FF312C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8F-44B5-A128-748F1345F2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8F-44B5-A128-748F1345F2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FF-449B-860C-FB006BFF61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FF-449B-860C-FB006BFF61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8D-4F27-9331-A009980AEE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8D-4F27-9331-A009980AEE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1F-44D1-8B86-042934B401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CF1F-44D1-8B86-042934B401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20.61</c:v>
                </c:pt>
                <c:pt idx="1">
                  <c:v>29.95</c:v>
                </c:pt>
                <c:pt idx="2">
                  <c:v>27.75</c:v>
                </c:pt>
                <c:pt idx="3">
                  <c:v>19.02</c:v>
                </c:pt>
                <c:pt idx="4">
                  <c:v>18.420000000000002</c:v>
                </c:pt>
              </c:numCache>
            </c:numRef>
          </c:val>
          <c:extLst>
            <c:ext xmlns:c16="http://schemas.microsoft.com/office/drawing/2014/chart" uri="{C3380CC4-5D6E-409C-BE32-E72D297353CC}">
              <c16:uniqueId val="{00000000-7040-4157-84B4-977D5CFCF9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7040-4157-84B4-977D5CFCF9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572.54</c:v>
                </c:pt>
                <c:pt idx="1">
                  <c:v>395.09</c:v>
                </c:pt>
                <c:pt idx="2">
                  <c:v>492.49</c:v>
                </c:pt>
                <c:pt idx="3">
                  <c:v>715.82</c:v>
                </c:pt>
                <c:pt idx="4">
                  <c:v>812.04</c:v>
                </c:pt>
              </c:numCache>
            </c:numRef>
          </c:val>
          <c:extLst>
            <c:ext xmlns:c16="http://schemas.microsoft.com/office/drawing/2014/chart" uri="{C3380CC4-5D6E-409C-BE32-E72D297353CC}">
              <c16:uniqueId val="{00000000-639B-4160-9930-DC5236DBDA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639B-4160-9930-DC5236DBDA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E5" sqref="E5"/>
    </sheetView>
  </sheetViews>
  <sheetFormatPr defaultColWidth="2.5546875" defaultRowHeight="13.2" x14ac:dyDescent="0.2"/>
  <cols>
    <col min="1" max="1" width="2.5546875" customWidth="1"/>
    <col min="2" max="62" width="3.664062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諸塚村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1706</v>
      </c>
      <c r="AM8" s="69"/>
      <c r="AN8" s="69"/>
      <c r="AO8" s="69"/>
      <c r="AP8" s="69"/>
      <c r="AQ8" s="69"/>
      <c r="AR8" s="69"/>
      <c r="AS8" s="69"/>
      <c r="AT8" s="68">
        <f>データ!T6</f>
        <v>187.56</v>
      </c>
      <c r="AU8" s="68"/>
      <c r="AV8" s="68"/>
      <c r="AW8" s="68"/>
      <c r="AX8" s="68"/>
      <c r="AY8" s="68"/>
      <c r="AZ8" s="68"/>
      <c r="BA8" s="68"/>
      <c r="BB8" s="68">
        <f>データ!U6</f>
        <v>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12.42</v>
      </c>
      <c r="Q10" s="68"/>
      <c r="R10" s="68"/>
      <c r="S10" s="68"/>
      <c r="T10" s="68"/>
      <c r="U10" s="68"/>
      <c r="V10" s="68"/>
      <c r="W10" s="68">
        <f>データ!Q6</f>
        <v>100</v>
      </c>
      <c r="X10" s="68"/>
      <c r="Y10" s="68"/>
      <c r="Z10" s="68"/>
      <c r="AA10" s="68"/>
      <c r="AB10" s="68"/>
      <c r="AC10" s="68"/>
      <c r="AD10" s="69">
        <f>データ!R6</f>
        <v>2160</v>
      </c>
      <c r="AE10" s="69"/>
      <c r="AF10" s="69"/>
      <c r="AG10" s="69"/>
      <c r="AH10" s="69"/>
      <c r="AI10" s="69"/>
      <c r="AJ10" s="69"/>
      <c r="AK10" s="2"/>
      <c r="AL10" s="69">
        <f>データ!V6</f>
        <v>204</v>
      </c>
      <c r="AM10" s="69"/>
      <c r="AN10" s="69"/>
      <c r="AO10" s="69"/>
      <c r="AP10" s="69"/>
      <c r="AQ10" s="69"/>
      <c r="AR10" s="69"/>
      <c r="AS10" s="69"/>
      <c r="AT10" s="68">
        <f>データ!W6</f>
        <v>0.09</v>
      </c>
      <c r="AU10" s="68"/>
      <c r="AV10" s="68"/>
      <c r="AW10" s="68"/>
      <c r="AX10" s="68"/>
      <c r="AY10" s="68"/>
      <c r="AZ10" s="68"/>
      <c r="BA10" s="68"/>
      <c r="BB10" s="68">
        <f>データ!X6</f>
        <v>2266.67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110</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111</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ahxSL0YjaZYq1MKRE+OWnxLAYxRSFl6j3bGzODGfjlwje9kPKqgn/cWn0uihBEPWGSWD0WiXW7CK98DBy+jy0Q==" saltValue="GccGTv+CjLW9dhnVjtls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454290</v>
      </c>
      <c r="D6" s="33">
        <f t="shared" si="3"/>
        <v>47</v>
      </c>
      <c r="E6" s="33">
        <f t="shared" si="3"/>
        <v>17</v>
      </c>
      <c r="F6" s="33">
        <f t="shared" si="3"/>
        <v>4</v>
      </c>
      <c r="G6" s="33">
        <f t="shared" si="3"/>
        <v>0</v>
      </c>
      <c r="H6" s="33" t="str">
        <f t="shared" si="3"/>
        <v>宮崎県　諸塚村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12.42</v>
      </c>
      <c r="Q6" s="34">
        <f t="shared" si="3"/>
        <v>100</v>
      </c>
      <c r="R6" s="34">
        <f t="shared" si="3"/>
        <v>2160</v>
      </c>
      <c r="S6" s="34">
        <f t="shared" si="3"/>
        <v>1706</v>
      </c>
      <c r="T6" s="34">
        <f t="shared" si="3"/>
        <v>187.56</v>
      </c>
      <c r="U6" s="34">
        <f t="shared" si="3"/>
        <v>9.1</v>
      </c>
      <c r="V6" s="34">
        <f t="shared" si="3"/>
        <v>204</v>
      </c>
      <c r="W6" s="34">
        <f t="shared" si="3"/>
        <v>0.09</v>
      </c>
      <c r="X6" s="34">
        <f t="shared" si="3"/>
        <v>2266.67</v>
      </c>
      <c r="Y6" s="35">
        <f>IF(Y7="",NA(),Y7)</f>
        <v>24.97</v>
      </c>
      <c r="Z6" s="35">
        <f t="shared" ref="Z6:AH6" si="4">IF(Z7="",NA(),Z7)</f>
        <v>56.17</v>
      </c>
      <c r="AA6" s="35">
        <f t="shared" si="4"/>
        <v>66.48</v>
      </c>
      <c r="AB6" s="35">
        <f t="shared" si="4"/>
        <v>54.88</v>
      </c>
      <c r="AC6" s="35">
        <f t="shared" si="4"/>
        <v>74.819999999999993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 t="shared" ref="BF6:BO6" si="7">IF(BF7="",NA(),BF7)</f>
        <v>0</v>
      </c>
      <c r="BG6" s="34">
        <f t="shared" si="7"/>
        <v>0</v>
      </c>
      <c r="BH6" s="34">
        <f t="shared" si="7"/>
        <v>0</v>
      </c>
      <c r="BI6" s="34">
        <f t="shared" si="7"/>
        <v>0</v>
      </c>
      <c r="BJ6" s="34">
        <f t="shared" si="7"/>
        <v>0</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20.61</v>
      </c>
      <c r="BR6" s="35">
        <f t="shared" ref="BR6:BZ6" si="8">IF(BR7="",NA(),BR7)</f>
        <v>29.95</v>
      </c>
      <c r="BS6" s="35">
        <f t="shared" si="8"/>
        <v>27.75</v>
      </c>
      <c r="BT6" s="35">
        <f t="shared" si="8"/>
        <v>19.02</v>
      </c>
      <c r="BU6" s="35">
        <f t="shared" si="8"/>
        <v>18.420000000000002</v>
      </c>
      <c r="BV6" s="35">
        <f t="shared" si="8"/>
        <v>50.54</v>
      </c>
      <c r="BW6" s="35">
        <f t="shared" si="8"/>
        <v>49.22</v>
      </c>
      <c r="BX6" s="35">
        <f t="shared" si="8"/>
        <v>53.7</v>
      </c>
      <c r="BY6" s="35">
        <f t="shared" si="8"/>
        <v>74.3</v>
      </c>
      <c r="BZ6" s="35">
        <f t="shared" si="8"/>
        <v>72.260000000000005</v>
      </c>
      <c r="CA6" s="34" t="str">
        <f>IF(CA7="","",IF(CA7="-","【-】","【"&amp;SUBSTITUTE(TEXT(CA7,"#,##0.00"),"-","△")&amp;"】"))</f>
        <v>【74.48】</v>
      </c>
      <c r="CB6" s="35">
        <f>IF(CB7="",NA(),CB7)</f>
        <v>572.54</v>
      </c>
      <c r="CC6" s="35">
        <f t="shared" ref="CC6:CK6" si="9">IF(CC7="",NA(),CC7)</f>
        <v>395.09</v>
      </c>
      <c r="CD6" s="35">
        <f t="shared" si="9"/>
        <v>492.49</v>
      </c>
      <c r="CE6" s="35">
        <f t="shared" si="9"/>
        <v>715.82</v>
      </c>
      <c r="CF6" s="35">
        <f t="shared" si="9"/>
        <v>812.04</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26</v>
      </c>
      <c r="CN6" s="35">
        <f t="shared" ref="CN6:CV6" si="10">IF(CN7="",NA(),CN7)</f>
        <v>28</v>
      </c>
      <c r="CO6" s="35">
        <f t="shared" si="10"/>
        <v>28</v>
      </c>
      <c r="CP6" s="35">
        <f t="shared" si="10"/>
        <v>27.33</v>
      </c>
      <c r="CQ6" s="35">
        <f t="shared" si="10"/>
        <v>25.33</v>
      </c>
      <c r="CR6" s="35">
        <f t="shared" si="10"/>
        <v>34.74</v>
      </c>
      <c r="CS6" s="35">
        <f t="shared" si="10"/>
        <v>36.65</v>
      </c>
      <c r="CT6" s="35">
        <f t="shared" si="10"/>
        <v>37.72</v>
      </c>
      <c r="CU6" s="35">
        <f t="shared" si="10"/>
        <v>43.36</v>
      </c>
      <c r="CV6" s="35">
        <f t="shared" si="10"/>
        <v>42.56</v>
      </c>
      <c r="CW6" s="34" t="str">
        <f>IF(CW7="","",IF(CW7="-","【-】","【"&amp;SUBSTITUTE(TEXT(CW7,"#,##0.00"),"-","△")&amp;"】"))</f>
        <v>【42.82】</v>
      </c>
      <c r="CX6" s="35">
        <f>IF(CX7="",NA(),CX7)</f>
        <v>100</v>
      </c>
      <c r="CY6" s="35">
        <f t="shared" ref="CY6:DG6" si="11">IF(CY7="",NA(),CY7)</f>
        <v>100</v>
      </c>
      <c r="CZ6" s="35">
        <f t="shared" si="11"/>
        <v>100</v>
      </c>
      <c r="DA6" s="35">
        <f t="shared" si="11"/>
        <v>100</v>
      </c>
      <c r="DB6" s="35">
        <f t="shared" si="11"/>
        <v>94.12</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2">
      <c r="A7" s="28"/>
      <c r="B7" s="37">
        <v>2018</v>
      </c>
      <c r="C7" s="37">
        <v>454290</v>
      </c>
      <c r="D7" s="37">
        <v>47</v>
      </c>
      <c r="E7" s="37">
        <v>17</v>
      </c>
      <c r="F7" s="37">
        <v>4</v>
      </c>
      <c r="G7" s="37">
        <v>0</v>
      </c>
      <c r="H7" s="37" t="s">
        <v>97</v>
      </c>
      <c r="I7" s="37" t="s">
        <v>98</v>
      </c>
      <c r="J7" s="37" t="s">
        <v>99</v>
      </c>
      <c r="K7" s="37" t="s">
        <v>100</v>
      </c>
      <c r="L7" s="37" t="s">
        <v>101</v>
      </c>
      <c r="M7" s="37" t="s">
        <v>102</v>
      </c>
      <c r="N7" s="38" t="s">
        <v>103</v>
      </c>
      <c r="O7" s="38" t="s">
        <v>104</v>
      </c>
      <c r="P7" s="38">
        <v>12.42</v>
      </c>
      <c r="Q7" s="38">
        <v>100</v>
      </c>
      <c r="R7" s="38">
        <v>2160</v>
      </c>
      <c r="S7" s="38">
        <v>1706</v>
      </c>
      <c r="T7" s="38">
        <v>187.56</v>
      </c>
      <c r="U7" s="38">
        <v>9.1</v>
      </c>
      <c r="V7" s="38">
        <v>204</v>
      </c>
      <c r="W7" s="38">
        <v>0.09</v>
      </c>
      <c r="X7" s="38">
        <v>2266.67</v>
      </c>
      <c r="Y7" s="38">
        <v>24.97</v>
      </c>
      <c r="Z7" s="38">
        <v>56.17</v>
      </c>
      <c r="AA7" s="38">
        <v>66.48</v>
      </c>
      <c r="AB7" s="38">
        <v>54.88</v>
      </c>
      <c r="AC7" s="38">
        <v>74.819999999999993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42">
        <v>0</v>
      </c>
      <c r="BG7" s="42">
        <v>0</v>
      </c>
      <c r="BH7" s="38">
        <v>0</v>
      </c>
      <c r="BI7" s="38">
        <v>0</v>
      </c>
      <c r="BJ7" s="38">
        <v>0</v>
      </c>
      <c r="BK7" s="38">
        <v>1671.86</v>
      </c>
      <c r="BL7" s="38">
        <v>1673.47</v>
      </c>
      <c r="BM7" s="38">
        <v>1592.72</v>
      </c>
      <c r="BN7" s="38">
        <v>1243.71</v>
      </c>
      <c r="BO7" s="38">
        <v>1194.1500000000001</v>
      </c>
      <c r="BP7" s="38">
        <v>1209.4000000000001</v>
      </c>
      <c r="BQ7" s="38">
        <v>20.61</v>
      </c>
      <c r="BR7" s="38">
        <v>29.95</v>
      </c>
      <c r="BS7" s="38">
        <v>27.75</v>
      </c>
      <c r="BT7" s="38">
        <v>19.02</v>
      </c>
      <c r="BU7" s="38">
        <v>18.420000000000002</v>
      </c>
      <c r="BV7" s="38">
        <v>50.54</v>
      </c>
      <c r="BW7" s="38">
        <v>49.22</v>
      </c>
      <c r="BX7" s="38">
        <v>53.7</v>
      </c>
      <c r="BY7" s="38">
        <v>74.3</v>
      </c>
      <c r="BZ7" s="38">
        <v>72.260000000000005</v>
      </c>
      <c r="CA7" s="38">
        <v>74.48</v>
      </c>
      <c r="CB7" s="38">
        <v>572.54</v>
      </c>
      <c r="CC7" s="38">
        <v>395.09</v>
      </c>
      <c r="CD7" s="38">
        <v>492.49</v>
      </c>
      <c r="CE7" s="38">
        <v>715.82</v>
      </c>
      <c r="CF7" s="38">
        <v>812.04</v>
      </c>
      <c r="CG7" s="38">
        <v>320.36</v>
      </c>
      <c r="CH7" s="38">
        <v>332.02</v>
      </c>
      <c r="CI7" s="38">
        <v>300.35000000000002</v>
      </c>
      <c r="CJ7" s="38">
        <v>221.81</v>
      </c>
      <c r="CK7" s="38">
        <v>230.02</v>
      </c>
      <c r="CL7" s="38">
        <v>219.46</v>
      </c>
      <c r="CM7" s="38">
        <v>26</v>
      </c>
      <c r="CN7" s="38">
        <v>28</v>
      </c>
      <c r="CO7" s="38">
        <v>28</v>
      </c>
      <c r="CP7" s="38">
        <v>27.33</v>
      </c>
      <c r="CQ7" s="38">
        <v>25.33</v>
      </c>
      <c r="CR7" s="38">
        <v>34.74</v>
      </c>
      <c r="CS7" s="38">
        <v>36.65</v>
      </c>
      <c r="CT7" s="38">
        <v>37.72</v>
      </c>
      <c r="CU7" s="38">
        <v>43.36</v>
      </c>
      <c r="CV7" s="38">
        <v>42.56</v>
      </c>
      <c r="CW7" s="38">
        <v>42.82</v>
      </c>
      <c r="CX7" s="38">
        <v>100</v>
      </c>
      <c r="CY7" s="38">
        <v>100</v>
      </c>
      <c r="CZ7" s="38">
        <v>100</v>
      </c>
      <c r="DA7" s="38">
        <v>100</v>
      </c>
      <c r="DB7" s="38">
        <v>94.12</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2019-12-05T05:15:00Z</dcterms:created>
  <dcterms:modified xsi:type="dcterms:W3CDTF">2020-03-04T02:21:29Z</dcterms:modified>
  <cp:category/>
</cp:coreProperties>
</file>